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D:\10.GAZ\5.Polanka Wielka_GAZ 2026-2027\"/>
    </mc:Choice>
  </mc:AlternateContent>
  <xr:revisionPtr revIDLastSave="0" documentId="13_ncr:1_{61CAA2FD-68D2-432C-884D-3F6194E2091E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Wykaz PPE" sheetId="1" r:id="rId1"/>
  </sheets>
  <definedNames>
    <definedName name="excelblog_Komunikat1">"W polu z kwotą nie znajduje się liczba"</definedName>
    <definedName name="excelblog_Komunikat2">"Kwota do zamiany jest nieprawidłowa (zbyt duża lub ujemna)"</definedName>
    <definedName name="_xlnm.Print_Area" localSheetId="0">'Wykaz PPE'!$A$1:$M$5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E19" i="1" l="1"/>
  <c r="AD19" i="1"/>
  <c r="AA19" i="1"/>
  <c r="Z19" i="1"/>
  <c r="X19" i="1"/>
  <c r="W19" i="1"/>
  <c r="T19" i="1"/>
  <c r="S19" i="1"/>
  <c r="O19" i="1"/>
  <c r="P19" i="1" s="1"/>
  <c r="U19" i="1" s="1"/>
  <c r="AE18" i="1"/>
  <c r="AD18" i="1"/>
  <c r="Z18" i="1"/>
  <c r="AA18" i="1" s="1"/>
  <c r="W18" i="1"/>
  <c r="X18" i="1" s="1"/>
  <c r="T18" i="1"/>
  <c r="S18" i="1"/>
  <c r="O18" i="1"/>
  <c r="P18" i="1" s="1"/>
  <c r="U18" i="1" s="1"/>
  <c r="AD17" i="1"/>
  <c r="AE17" i="1" s="1"/>
  <c r="AA17" i="1"/>
  <c r="Z17" i="1"/>
  <c r="W17" i="1"/>
  <c r="X17" i="1" s="1"/>
  <c r="T17" i="1"/>
  <c r="S17" i="1"/>
  <c r="O17" i="1"/>
  <c r="P17" i="1" s="1"/>
  <c r="U17" i="1" s="1"/>
  <c r="S15" i="1"/>
  <c r="T15" i="1" s="1"/>
  <c r="O15" i="1"/>
  <c r="P15" i="1" s="1"/>
  <c r="U15" i="1" s="1"/>
  <c r="I15" i="1"/>
  <c r="AG14" i="1"/>
  <c r="AE14" i="1"/>
  <c r="AD14" i="1"/>
  <c r="Z14" i="1"/>
  <c r="AA14" i="1" s="1"/>
  <c r="X14" i="1"/>
  <c r="W14" i="1"/>
  <c r="T14" i="1"/>
  <c r="S14" i="1"/>
  <c r="O14" i="1"/>
  <c r="P14" i="1" s="1"/>
  <c r="U14" i="1" s="1"/>
  <c r="AE13" i="1"/>
  <c r="AD13" i="1"/>
  <c r="Z13" i="1"/>
  <c r="AA13" i="1" s="1"/>
  <c r="X13" i="1"/>
  <c r="W13" i="1"/>
  <c r="S13" i="1"/>
  <c r="T13" i="1" s="1"/>
  <c r="O13" i="1"/>
  <c r="P13" i="1" s="1"/>
  <c r="U13" i="1" s="1"/>
  <c r="AG12" i="1"/>
  <c r="W12" i="1" s="1"/>
  <c r="X12" i="1" s="1"/>
  <c r="AD12" i="1"/>
  <c r="AE12" i="1" s="1"/>
  <c r="Z12" i="1"/>
  <c r="AA12" i="1" s="1"/>
  <c r="T12" i="1"/>
  <c r="S12" i="1"/>
  <c r="O12" i="1"/>
  <c r="P12" i="1" s="1"/>
  <c r="U12" i="1" s="1"/>
  <c r="AG11" i="1"/>
  <c r="W11" i="1" s="1"/>
  <c r="X11" i="1" s="1"/>
  <c r="AD11" i="1"/>
  <c r="AE11" i="1" s="1"/>
  <c r="AF11" i="1" s="1"/>
  <c r="AA11" i="1"/>
  <c r="Z11" i="1"/>
  <c r="S11" i="1"/>
  <c r="T11" i="1" s="1"/>
  <c r="U11" i="1" s="1"/>
  <c r="P11" i="1"/>
  <c r="O11" i="1"/>
  <c r="S10" i="1"/>
  <c r="T10" i="1" s="1"/>
  <c r="P10" i="1"/>
  <c r="U10" i="1" s="1"/>
  <c r="O10" i="1"/>
  <c r="I10" i="1"/>
  <c r="AG9" i="1"/>
  <c r="AD9" i="1"/>
  <c r="AE9" i="1" s="1"/>
  <c r="Z9" i="1"/>
  <c r="AA9" i="1" s="1"/>
  <c r="W9" i="1"/>
  <c r="X9" i="1" s="1"/>
  <c r="T9" i="1"/>
  <c r="S9" i="1"/>
  <c r="O9" i="1"/>
  <c r="P9" i="1" s="1"/>
  <c r="U9" i="1" s="1"/>
  <c r="AD8" i="1"/>
  <c r="AE8" i="1" s="1"/>
  <c r="AA8" i="1"/>
  <c r="Z8" i="1"/>
  <c r="W8" i="1"/>
  <c r="X8" i="1" s="1"/>
  <c r="T8" i="1"/>
  <c r="S8" i="1"/>
  <c r="O8" i="1"/>
  <c r="P8" i="1" s="1"/>
  <c r="U8" i="1" s="1"/>
  <c r="S7" i="1"/>
  <c r="T7" i="1" s="1"/>
  <c r="O7" i="1"/>
  <c r="P7" i="1" s="1"/>
  <c r="AD6" i="1"/>
  <c r="AE6" i="1" s="1"/>
  <c r="AA6" i="1"/>
  <c r="Z6" i="1"/>
  <c r="W6" i="1"/>
  <c r="X6" i="1" s="1"/>
  <c r="S6" i="1"/>
  <c r="T6" i="1" s="1"/>
  <c r="U6" i="1" s="1"/>
  <c r="P6" i="1"/>
  <c r="O6" i="1"/>
  <c r="AF17" i="1" l="1"/>
  <c r="AF14" i="1"/>
  <c r="AF9" i="1"/>
  <c r="AF12" i="1"/>
  <c r="AF13" i="1"/>
  <c r="AF18" i="1"/>
  <c r="U7" i="1"/>
  <c r="AF6" i="1" s="1"/>
  <c r="AF8" i="1"/>
  <c r="AF19" i="1"/>
  <c r="AF20" i="1" l="1"/>
</calcChain>
</file>

<file path=xl/sharedStrings.xml><?xml version="1.0" encoding="utf-8"?>
<sst xmlns="http://schemas.openxmlformats.org/spreadsheetml/2006/main" count="135" uniqueCount="79">
  <si>
    <t>FORMULARZ CENOWY</t>
  </si>
  <si>
    <t>Lp.</t>
  </si>
  <si>
    <t>Nabywca</t>
  </si>
  <si>
    <t>Odbiorca punktu poboru</t>
  </si>
  <si>
    <t>Adres punktu poboru</t>
  </si>
  <si>
    <t>Numer identyfikacyjny punktu wyjścia</t>
  </si>
  <si>
    <t>Nr gazomierza</t>
  </si>
  <si>
    <t>Numer umowy</t>
  </si>
  <si>
    <t>Ustawowa ochrona taryfy
[TAK/NIE]</t>
  </si>
  <si>
    <t>Szacunkowa wielkość paliwa gazowego podlegająca lub niepodlegająca ochronie 
%</t>
  </si>
  <si>
    <t>Rodzaj obecnej umowy</t>
  </si>
  <si>
    <t>Okres wypowiedzenia umowy lub termin obowiązywania</t>
  </si>
  <si>
    <t>Grupa taryfowa OSD</t>
  </si>
  <si>
    <t>Szacowana ilość dystrybuowanego paliwa gazowego w 2026 r. [kWh]</t>
  </si>
  <si>
    <t>Cena jednostkowa netto za 1kWh paliwa gazowego w 2026 r. [zł/kWh]</t>
  </si>
  <si>
    <t>Wartość netto paliwa gazowego w 2026 r. [zł]
kol. 13 x kol. 14</t>
  </si>
  <si>
    <t>Wartość brutto paliwa gazowego w 2026 r. [zł]
kol. 15 + VAT</t>
  </si>
  <si>
    <t>Szacowana ilość dystrybuowanego paliwa gazowego w 2027 r. [kWh]</t>
  </si>
  <si>
    <t>Cena jednostkowa netto za 1kWh paliwa gazowego w 2027 r. [zł/kWh]</t>
  </si>
  <si>
    <t>Wartość netto paliwa gazowego w 2027 r. [zł]
kol. 17 x kol. 18</t>
  </si>
  <si>
    <t>Wartość brutto paliwa gazowego w 2027 r. [zł]
kol. 19 + VAT</t>
  </si>
  <si>
    <t>Wartość brutto paliwa gazowego w całym okresie [zł]
kol. 16 + kol. 20</t>
  </si>
  <si>
    <t xml:space="preserve">Cena jednostkowa netto za 1kWh/h opłaty dystrybucyjnej stałej [zł/kWh/h] dla grupy taryfowej W-5; zł/m-c dla grup taryfowych od W-1.1 do W-4
</t>
  </si>
  <si>
    <t>Wartość netto opłaty dystrybucyjnej stałej [zł] = 24 m-c x kol. 22 dla grup taryfowych od W-1.1 do W4; kol. 33 x kol. 22 dla grupy taryfowej W-5</t>
  </si>
  <si>
    <t>Wartość brutto opłaty dystrybucyjnej stałej [zł]
kol. 23 + VAT</t>
  </si>
  <si>
    <t>Cena jednostkowa netto za 1kWh opłaty dystrybucyjnej zmiennej [zł/kWh]</t>
  </si>
  <si>
    <t>Wartość netto opłaty dystrybucyjnej zmiennej [zł]
(kol. 13 + kol. 17) x kol. 25</t>
  </si>
  <si>
    <t>Wartość brutto opłaty dystrybucyjnej zmiennej [zł]
kol. 25 + VAT</t>
  </si>
  <si>
    <t>Ilość miesięcy</t>
  </si>
  <si>
    <t>Cena jednostkowa netto za 1 miesiąc opłaty abonamentowej [zł/m-c]</t>
  </si>
  <si>
    <t>Wartość netto opłaty abonamentowej [zł]
kol. 28 x kol. 29</t>
  </si>
  <si>
    <t>Wartość brutto opłaty abonamentowej [zł]
kol. 30 + VAT</t>
  </si>
  <si>
    <t>Wartość brutto dostawa + dystrybucja [zł]
kol. 21 (dla tar.ochr.) + kol. 21 (dla tar.kom.) + kol. 24 + kol. 27 + kol. 31</t>
  </si>
  <si>
    <t>Prognozowana ilość dostarczonej mocy (moc umowna x czas dostawy)</t>
  </si>
  <si>
    <t>Moc umowna</t>
  </si>
  <si>
    <t>Odbiorcy uprawnieni do skorzystania z cen taryfowych na podstawie art. 62b ustawy z dnia 10 kwietnia 1997 r. Prawo energetyczne</t>
  </si>
  <si>
    <t>Gmina Polanka Wielka
ul. Długa 61
32-607 Polanka Wielka</t>
  </si>
  <si>
    <t>ul. Kasztanowa 2
32-067 Polanka Wielka</t>
  </si>
  <si>
    <t>8018590365500010709165</t>
  </si>
  <si>
    <t>XM2103624332</t>
  </si>
  <si>
    <t>TAK</t>
  </si>
  <si>
    <t>kompleksowa</t>
  </si>
  <si>
    <t>W-3.6_ZA</t>
  </si>
  <si>
    <t xml:space="preserve"> - </t>
  </si>
  <si>
    <t>NIE</t>
  </si>
  <si>
    <t>8018590365500093299287</t>
  </si>
  <si>
    <t>XI2302612801</t>
  </si>
  <si>
    <t>W-2.1_ZA</t>
  </si>
  <si>
    <t>ul. Długa 61
32-067 Polanka Wielka</t>
  </si>
  <si>
    <t>8018590365500010709158</t>
  </si>
  <si>
    <t>XM1701465461</t>
  </si>
  <si>
    <t>W-4_ZA</t>
  </si>
  <si>
    <t>Zespół Szkolno-Przedszkolny w Polance Wielkiej
ul. Długa 14
32-607 Polanka Wielka</t>
  </si>
  <si>
    <t>ul. Długa 175
32-067 Polanka Wielka</t>
  </si>
  <si>
    <t>8018590365500000028924</t>
  </si>
  <si>
    <t>-</t>
  </si>
  <si>
    <t>W-5.1_ZA</t>
  </si>
  <si>
    <t>ul. Długa 14
32-067 Polanka Wielka</t>
  </si>
  <si>
    <t>8018590365500000028917</t>
  </si>
  <si>
    <t>8018590365500010824615</t>
  </si>
  <si>
    <t>XI2302565906</t>
  </si>
  <si>
    <t>W-1.1_ZA</t>
  </si>
  <si>
    <t>Publiczny Zakład Opieki Zdrowotnej
ul. Długa 3
32-607 Polanka Wielka</t>
  </si>
  <si>
    <t>ul. Długa 3
32-067 Polanka Wielka</t>
  </si>
  <si>
    <t>8018590365500010800275</t>
  </si>
  <si>
    <t>XM1701483373</t>
  </si>
  <si>
    <t>Pozostali bez ochrony taryfowej</t>
  </si>
  <si>
    <t>ul. Pałacowa 2
32-607 Polanka Wielka</t>
  </si>
  <si>
    <t>8018590365500093999132</t>
  </si>
  <si>
    <t>XC2411063060</t>
  </si>
  <si>
    <t>ul. Kasztanowa 5
32-67 Polanka Wielka</t>
  </si>
  <si>
    <t>8018590365500010853615</t>
  </si>
  <si>
    <t>XI0502321248</t>
  </si>
  <si>
    <t>ul. Sportowa 9
32-067 Polanka Wielka</t>
  </si>
  <si>
    <t>8018590365500010709141</t>
  </si>
  <si>
    <t>XI1801105291</t>
  </si>
  <si>
    <t>RAZEM WYNAGRODZENIE BRUTTO ZA PRZEDMIOT ZAMÓWIENIA
(suma wierszy 1-9 dla kol. 32)</t>
  </si>
  <si>
    <t>UWAGA: Formularz należy podpisać kwalifikowanym podpisem elektronicznym, podpisem zaufanym lub podpisem osobistym osoby uprawnionej do zaciągania zobowiązań w imieniu Wykonawcy.</t>
  </si>
  <si>
    <t>Zal. nr 8 do SWZ
Znak postępowania: ZP.271.6.2025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</si>
</sst>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/yyyy"/>
  </numFmts>
  <fonts count="15" x14ac:knownFonts="1">
    <font>
      <sz val="11"/>
      <color theme="1"/>
      <name val="Arial"/>
      <family val="2"/>
      <charset val="238"/>
    </font>
    <font>
      <u/>
      <sz val="10"/>
      <color rgb="FF0000FF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1"/>
    </font>
    <font>
      <sz val="10"/>
      <color rgb="FF000000"/>
      <name val="Arial"/>
      <family val="2"/>
      <charset val="238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rgb="FF000000"/>
      <name val="Cambria"/>
      <family val="1"/>
      <charset val="238"/>
    </font>
    <font>
      <sz val="10"/>
      <color theme="1"/>
      <name val="Calibri"/>
      <family val="2"/>
      <charset val="238"/>
    </font>
    <font>
      <u/>
      <sz val="11"/>
      <color theme="10"/>
      <name val="Arial"/>
      <family val="2"/>
      <charset val="238"/>
    </font>
    <font>
      <sz val="10"/>
      <name val="Calibri"/>
      <family val="2"/>
      <charset val="1"/>
    </font>
    <font>
      <sz val="10"/>
      <color rgb="FFFF0000"/>
      <name val="Calibri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theme="0" tint="-0.14999847407452621"/>
        <bgColor rgb="FFDDD9C3"/>
      </patternFill>
    </fill>
    <fill>
      <patternFill patternType="solid">
        <fgColor rgb="FFC0C0C0"/>
        <bgColor rgb="FFCCC1DA"/>
      </patternFill>
    </fill>
    <fill>
      <patternFill patternType="solid">
        <fgColor theme="0"/>
        <bgColor rgb="FFEBF1DE"/>
      </patternFill>
    </fill>
    <fill>
      <patternFill patternType="solid">
        <fgColor rgb="FFFFC000"/>
        <bgColor rgb="FFFFFF00"/>
      </patternFill>
    </fill>
    <fill>
      <patternFill patternType="solid">
        <fgColor theme="5" tint="0.79989013336588644"/>
        <bgColor rgb="FFE6E0EC"/>
      </patternFill>
    </fill>
    <fill>
      <patternFill patternType="solid">
        <fgColor theme="5" tint="0.59987182226020086"/>
        <bgColor rgb="FFCCC1DA"/>
      </patternFill>
    </fill>
    <fill>
      <patternFill patternType="solid">
        <fgColor theme="6" tint="0.79989013336588644"/>
        <bgColor rgb="FFFCD5B5"/>
      </patternFill>
    </fill>
    <fill>
      <patternFill patternType="solid">
        <fgColor theme="6" tint="0.79989013336588644"/>
        <bgColor rgb="FFDBEEF4"/>
      </patternFill>
    </fill>
    <fill>
      <patternFill patternType="solid">
        <fgColor theme="6" tint="0.59987182226020086"/>
        <bgColor rgb="FFDDD9C3"/>
      </patternFill>
    </fill>
    <fill>
      <patternFill patternType="solid">
        <fgColor theme="7" tint="0.79989013336588644"/>
        <bgColor rgb="FFE6B9B8"/>
      </patternFill>
    </fill>
    <fill>
      <patternFill patternType="solid">
        <fgColor theme="7" tint="0.79989013336588644"/>
        <bgColor rgb="FFF2DCDB"/>
      </patternFill>
    </fill>
    <fill>
      <patternFill patternType="solid">
        <fgColor theme="7" tint="0.59987182226020086"/>
        <bgColor rgb="FFC0C0C0"/>
      </patternFill>
    </fill>
    <fill>
      <patternFill patternType="solid">
        <fgColor theme="8" tint="0.79989013336588644"/>
        <bgColor rgb="FFEBF1DE"/>
      </patternFill>
    </fill>
    <fill>
      <patternFill patternType="solid">
        <fgColor theme="8" tint="0.79989013336588644"/>
        <bgColor rgb="FFEBF1DE"/>
      </patternFill>
    </fill>
    <fill>
      <patternFill patternType="solid">
        <fgColor theme="8" tint="0.59987182226020086"/>
        <bgColor rgb="FFB4C7DC"/>
      </patternFill>
    </fill>
    <fill>
      <patternFill patternType="solid">
        <fgColor theme="9" tint="0.59987182226020086"/>
        <bgColor rgb="FFFED4BB"/>
      </patternFill>
    </fill>
    <fill>
      <patternFill patternType="solid">
        <fgColor rgb="FFFFFF00"/>
        <bgColor rgb="FFFFC000"/>
      </patternFill>
    </fill>
    <fill>
      <patternFill patternType="solid">
        <fgColor rgb="FFB4C7DC"/>
        <bgColor rgb="FFC0C0C0"/>
      </patternFill>
    </fill>
    <fill>
      <patternFill patternType="solid">
        <fgColor theme="5" tint="0.39988402966399123"/>
        <bgColor rgb="FFE6B9B8"/>
      </patternFill>
    </fill>
    <fill>
      <patternFill patternType="solid">
        <fgColor theme="6" tint="0.39988402966399123"/>
        <bgColor rgb="FFD7E4BD"/>
      </patternFill>
    </fill>
    <fill>
      <patternFill patternType="solid">
        <fgColor rgb="FFFF7B59"/>
        <bgColor rgb="FFD99694"/>
      </patternFill>
    </fill>
    <fill>
      <patternFill patternType="solid">
        <fgColor rgb="FFE8F2A1"/>
        <bgColor rgb="FFFFF1C1"/>
      </patternFill>
    </fill>
    <fill>
      <patternFill patternType="solid">
        <fgColor theme="2" tint="-9.9978637043366805E-2"/>
        <bgColor rgb="FFD9D9D9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7">
    <xf numFmtId="0" fontId="0" fillId="0" borderId="0"/>
    <xf numFmtId="0" fontId="12" fillId="0" borderId="0" applyBorder="0" applyProtection="0"/>
    <xf numFmtId="0" fontId="1" fillId="0" borderId="0" applyBorder="0" applyProtection="0"/>
    <xf numFmtId="0" fontId="2" fillId="0" borderId="0"/>
    <xf numFmtId="0" fontId="3" fillId="0" borderId="0"/>
    <xf numFmtId="0" fontId="4" fillId="0" borderId="0" applyBorder="0" applyProtection="0"/>
    <xf numFmtId="0" fontId="4" fillId="0" borderId="0"/>
  </cellStyleXfs>
  <cellXfs count="107">
    <xf numFmtId="0" fontId="0" fillId="0" borderId="0" xfId="0"/>
    <xf numFmtId="0" fontId="13" fillId="8" borderId="2" xfId="0" applyFont="1" applyFill="1" applyBorder="1" applyAlignment="1">
      <alignment horizontal="right" vertical="center" wrapText="1"/>
    </xf>
    <xf numFmtId="2" fontId="5" fillId="5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0" fontId="11" fillId="0" borderId="2" xfId="5" applyFont="1" applyBorder="1" applyAlignment="1" applyProtection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2" fontId="5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5" fillId="0" borderId="2" xfId="1" applyNumberFormat="1" applyFont="1" applyBorder="1" applyAlignment="1" applyProtection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3" fontId="5" fillId="4" borderId="3" xfId="0" applyNumberFormat="1" applyFont="1" applyFill="1" applyBorder="1" applyAlignment="1">
      <alignment horizontal="right" vertical="center" wrapText="1"/>
    </xf>
    <xf numFmtId="0" fontId="13" fillId="6" borderId="2" xfId="0" applyFont="1" applyFill="1" applyBorder="1" applyAlignment="1">
      <alignment vertical="center" wrapText="1"/>
    </xf>
    <xf numFmtId="2" fontId="5" fillId="6" borderId="2" xfId="0" applyNumberFormat="1" applyFont="1" applyFill="1" applyBorder="1" applyAlignment="1">
      <alignment vertical="center"/>
    </xf>
    <xf numFmtId="2" fontId="5" fillId="7" borderId="2" xfId="0" applyNumberFormat="1" applyFont="1" applyFill="1" applyBorder="1" applyAlignment="1">
      <alignment vertical="center"/>
    </xf>
    <xf numFmtId="2" fontId="5" fillId="10" borderId="2" xfId="0" applyNumberFormat="1" applyFont="1" applyFill="1" applyBorder="1" applyAlignment="1">
      <alignment horizontal="right" vertical="center"/>
    </xf>
    <xf numFmtId="0" fontId="13" fillId="11" borderId="2" xfId="0" applyFont="1" applyFill="1" applyBorder="1" applyAlignment="1">
      <alignment vertical="center" wrapText="1"/>
    </xf>
    <xf numFmtId="2" fontId="5" fillId="12" borderId="2" xfId="0" applyNumberFormat="1" applyFont="1" applyFill="1" applyBorder="1" applyAlignment="1">
      <alignment horizontal="right" vertical="center"/>
    </xf>
    <xf numFmtId="2" fontId="5" fillId="13" borderId="2" xfId="0" applyNumberFormat="1" applyFont="1" applyFill="1" applyBorder="1" applyAlignment="1">
      <alignment horizontal="center" vertical="center"/>
    </xf>
    <xf numFmtId="0" fontId="5" fillId="14" borderId="2" xfId="0" applyFont="1" applyFill="1" applyBorder="1" applyAlignment="1">
      <alignment horizontal="center" vertical="center"/>
    </xf>
    <xf numFmtId="0" fontId="13" fillId="15" borderId="2" xfId="0" applyFont="1" applyFill="1" applyBorder="1" applyAlignment="1">
      <alignment vertical="center" wrapText="1"/>
    </xf>
    <xf numFmtId="0" fontId="5" fillId="14" borderId="2" xfId="0" applyFont="1" applyFill="1" applyBorder="1" applyAlignment="1">
      <alignment horizontal="right" vertical="center"/>
    </xf>
    <xf numFmtId="2" fontId="5" fillId="16" borderId="2" xfId="0" applyNumberFormat="1" applyFont="1" applyFill="1" applyBorder="1" applyAlignment="1">
      <alignment horizontal="center" vertical="center"/>
    </xf>
    <xf numFmtId="2" fontId="5" fillId="17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49" fontId="14" fillId="18" borderId="2" xfId="1" applyNumberFormat="1" applyFont="1" applyFill="1" applyBorder="1" applyAlignment="1" applyProtection="1">
      <alignment horizontal="center" vertical="center" wrapText="1"/>
    </xf>
    <xf numFmtId="4" fontId="14" fillId="18" borderId="2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11" fillId="0" borderId="4" xfId="5" applyFont="1" applyBorder="1" applyAlignment="1" applyProtection="1">
      <alignment horizontal="left" vertical="center" wrapText="1"/>
    </xf>
    <xf numFmtId="49" fontId="5" fillId="4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2" fontId="5" fillId="19" borderId="2" xfId="0" applyNumberFormat="1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right" vertical="center"/>
    </xf>
    <xf numFmtId="2" fontId="5" fillId="13" borderId="4" xfId="0" applyNumberFormat="1" applyFont="1" applyFill="1" applyBorder="1" applyAlignment="1">
      <alignment horizontal="center" vertical="center"/>
    </xf>
    <xf numFmtId="0" fontId="5" fillId="14" borderId="4" xfId="0" applyFont="1" applyFill="1" applyBorder="1" applyAlignment="1">
      <alignment horizontal="center" vertical="center"/>
    </xf>
    <xf numFmtId="2" fontId="5" fillId="16" borderId="4" xfId="0" applyNumberFormat="1" applyFont="1" applyFill="1" applyBorder="1" applyAlignment="1">
      <alignment horizontal="center" vertical="center"/>
    </xf>
    <xf numFmtId="2" fontId="5" fillId="17" borderId="4" xfId="0" applyNumberFormat="1" applyFont="1" applyFill="1" applyBorder="1" applyAlignment="1">
      <alignment horizontal="center" vertical="center"/>
    </xf>
    <xf numFmtId="0" fontId="13" fillId="8" borderId="2" xfId="0" applyFont="1" applyFill="1" applyBorder="1" applyAlignment="1">
      <alignment vertical="center" wrapText="1"/>
    </xf>
    <xf numFmtId="3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2" fontId="5" fillId="21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right" vertical="center" wrapText="1"/>
    </xf>
    <xf numFmtId="2" fontId="5" fillId="9" borderId="2" xfId="0" applyNumberFormat="1" applyFont="1" applyFill="1" applyBorder="1" applyAlignment="1">
      <alignment vertical="center"/>
    </xf>
    <xf numFmtId="2" fontId="13" fillId="15" borderId="2" xfId="0" applyNumberFormat="1" applyFont="1" applyFill="1" applyBorder="1" applyAlignment="1">
      <alignment vertical="center" wrapText="1"/>
    </xf>
    <xf numFmtId="2" fontId="5" fillId="14" borderId="2" xfId="0" applyNumberFormat="1" applyFont="1" applyFill="1" applyBorder="1" applyAlignment="1">
      <alignment horizontal="right" vertical="center"/>
    </xf>
    <xf numFmtId="4" fontId="11" fillId="0" borderId="2" xfId="0" applyNumberFormat="1" applyFont="1" applyBorder="1" applyAlignment="1">
      <alignment horizontal="center" vertical="center"/>
    </xf>
    <xf numFmtId="2" fontId="5" fillId="22" borderId="2" xfId="0" applyNumberFormat="1" applyFont="1" applyFill="1" applyBorder="1" applyAlignment="1">
      <alignment horizontal="center" vertical="center" wrapText="1"/>
    </xf>
    <xf numFmtId="2" fontId="13" fillId="8" borderId="2" xfId="0" applyNumberFormat="1" applyFont="1" applyFill="1" applyBorder="1" applyAlignment="1">
      <alignment horizontal="right" vertical="center" wrapText="1"/>
    </xf>
    <xf numFmtId="0" fontId="5" fillId="9" borderId="2" xfId="0" applyFont="1" applyFill="1" applyBorder="1" applyAlignment="1">
      <alignment vertical="center"/>
    </xf>
    <xf numFmtId="0" fontId="6" fillId="0" borderId="2" xfId="6" applyFont="1" applyBorder="1" applyAlignment="1">
      <alignment vertical="center" wrapText="1"/>
    </xf>
    <xf numFmtId="3" fontId="5" fillId="4" borderId="2" xfId="0" applyNumberFormat="1" applyFont="1" applyFill="1" applyBorder="1" applyAlignment="1">
      <alignment horizontal="right" vertical="center" wrapText="1"/>
    </xf>
    <xf numFmtId="0" fontId="5" fillId="12" borderId="2" xfId="0" applyFont="1" applyFill="1" applyBorder="1" applyAlignment="1">
      <alignment vertical="center"/>
    </xf>
    <xf numFmtId="0" fontId="5" fillId="14" borderId="2" xfId="0" applyFont="1" applyFill="1" applyBorder="1" applyAlignment="1">
      <alignment vertical="center"/>
    </xf>
    <xf numFmtId="2" fontId="5" fillId="24" borderId="2" xfId="0" applyNumberFormat="1" applyFont="1" applyFill="1" applyBorder="1" applyAlignment="1">
      <alignment vertical="center"/>
    </xf>
    <xf numFmtId="49" fontId="6" fillId="0" borderId="2" xfId="6" applyNumberFormat="1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4" borderId="2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5" fillId="14" borderId="2" xfId="0" applyFont="1" applyFill="1" applyBorder="1" applyAlignment="1">
      <alignment horizontal="right" vertical="center"/>
    </xf>
    <xf numFmtId="0" fontId="13" fillId="15" borderId="2" xfId="0" applyFont="1" applyFill="1" applyBorder="1" applyAlignment="1">
      <alignment vertical="center" wrapText="1"/>
    </xf>
    <xf numFmtId="2" fontId="5" fillId="16" borderId="2" xfId="0" applyNumberFormat="1" applyFont="1" applyFill="1" applyBorder="1" applyAlignment="1">
      <alignment horizontal="center" vertical="center"/>
    </xf>
    <xf numFmtId="2" fontId="5" fillId="17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3" fillId="11" borderId="2" xfId="0" applyFont="1" applyFill="1" applyBorder="1" applyAlignment="1">
      <alignment vertical="center" wrapText="1"/>
    </xf>
    <xf numFmtId="2" fontId="5" fillId="12" borderId="2" xfId="0" applyNumberFormat="1" applyFont="1" applyFill="1" applyBorder="1" applyAlignment="1">
      <alignment horizontal="right" vertical="center"/>
    </xf>
    <xf numFmtId="2" fontId="5" fillId="13" borderId="2" xfId="0" applyNumberFormat="1" applyFont="1" applyFill="1" applyBorder="1" applyAlignment="1">
      <alignment horizontal="center" vertical="center"/>
    </xf>
    <xf numFmtId="0" fontId="5" fillId="1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23" borderId="2" xfId="0" applyFont="1" applyFill="1" applyBorder="1" applyAlignment="1">
      <alignment horizontal="left" vertical="center" wrapText="1"/>
    </xf>
    <xf numFmtId="0" fontId="11" fillId="23" borderId="2" xfId="5" applyFont="1" applyFill="1" applyBorder="1" applyAlignment="1" applyProtection="1">
      <alignment horizontal="left" vertical="center" wrapText="1"/>
    </xf>
    <xf numFmtId="0" fontId="11" fillId="0" borderId="2" xfId="5" applyFont="1" applyBorder="1" applyAlignment="1" applyProtection="1">
      <alignment horizontal="left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2" fontId="5" fillId="20" borderId="2" xfId="0" applyNumberFormat="1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vertical="center" wrapText="1"/>
    </xf>
    <xf numFmtId="0" fontId="5" fillId="9" borderId="2" xfId="0" applyFont="1" applyFill="1" applyBorder="1" applyAlignment="1">
      <alignment horizontal="right" vertical="center"/>
    </xf>
    <xf numFmtId="2" fontId="5" fillId="10" borderId="2" xfId="0" applyNumberFormat="1" applyFont="1" applyFill="1" applyBorder="1" applyAlignment="1">
      <alignment horizontal="right" vertical="center"/>
    </xf>
    <xf numFmtId="0" fontId="5" fillId="4" borderId="2" xfId="0" applyFont="1" applyFill="1" applyBorder="1" applyAlignment="1">
      <alignment horizontal="left" vertical="center" wrapText="1"/>
    </xf>
    <xf numFmtId="49" fontId="6" fillId="0" borderId="2" xfId="6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2" fontId="5" fillId="5" borderId="2" xfId="0" applyNumberFormat="1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right" vertical="center" wrapText="1"/>
    </xf>
    <xf numFmtId="49" fontId="6" fillId="0" borderId="4" xfId="6" applyNumberFormat="1" applyFont="1" applyBorder="1" applyAlignment="1">
      <alignment horizontal="center" vertical="center" wrapText="1"/>
    </xf>
  </cellXfs>
  <cellStyles count="7">
    <cellStyle name="Hiperłącze" xfId="1" builtinId="8"/>
    <cellStyle name="Hiperłącze 2" xfId="2" xr:uid="{00000000-0005-0000-0000-000006000000}"/>
    <cellStyle name="Normalny" xfId="0" builtinId="0"/>
    <cellStyle name="Normalny 2" xfId="3" xr:uid="{00000000-0005-0000-0000-000007000000}"/>
    <cellStyle name="Normalny 3" xfId="4" xr:uid="{00000000-0005-0000-0000-000008000000}"/>
    <cellStyle name="Normalny_Zestawienie szczegółowe" xfId="5" xr:uid="{00000000-0005-0000-0000-000009000000}"/>
    <cellStyle name="Normalny_Zestawienie szczegółowe_2" xfId="6" xr:uid="{00000000-0005-0000-0000-00000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DDD9C3"/>
      <rgbColor rgb="FFB7DEE8"/>
      <rgbColor rgb="FF993366"/>
      <rgbColor rgb="FFFFF1C1"/>
      <rgbColor rgb="FFDBEEF4"/>
      <rgbColor rgb="FF660066"/>
      <rgbColor rgb="FFFF7B59"/>
      <rgbColor rgb="FF0066CC"/>
      <rgbColor rgb="FFCCC1DA"/>
      <rgbColor rgb="FF000080"/>
      <rgbColor rgb="FFFF00FF"/>
      <rgbColor rgb="FFD7E4BD"/>
      <rgbColor rgb="FF00FFFF"/>
      <rgbColor rgb="FF800080"/>
      <rgbColor rgb="FF800000"/>
      <rgbColor rgb="FF008080"/>
      <rgbColor rgb="FF0000FF"/>
      <rgbColor rgb="FF00CCFF"/>
      <rgbColor rgb="FFE6E0EC"/>
      <rgbColor rgb="FFEBF1DE"/>
      <rgbColor rgb="FFE8F2A1"/>
      <rgbColor rgb="FFB4C7DC"/>
      <rgbColor rgb="FFD99694"/>
      <rgbColor rgb="FFF5BBFE"/>
      <rgbColor rgb="FFFCD5B5"/>
      <rgbColor rgb="FF3366FF"/>
      <rgbColor rgb="FFD9D9D9"/>
      <rgbColor rgb="FFC3D69B"/>
      <rgbColor rgb="FFFFC000"/>
      <rgbColor rgb="FFFED4BB"/>
      <rgbColor rgb="FFF2DCDB"/>
      <rgbColor rgb="FF666699"/>
      <rgbColor rgb="FFE6B9B8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"/>
  <sheetViews>
    <sheetView tabSelected="1" zoomScale="65" zoomScaleNormal="65" workbookViewId="0">
      <selection activeCell="K30" sqref="K30"/>
    </sheetView>
  </sheetViews>
  <sheetFormatPr defaultColWidth="9" defaultRowHeight="15" customHeight="1" x14ac:dyDescent="0.25"/>
  <cols>
    <col min="1" max="1" width="4.09765625" style="10" customWidth="1"/>
    <col min="2" max="2" width="16.19921875" style="11" customWidth="1"/>
    <col min="3" max="3" width="19.69921875" style="12" customWidth="1"/>
    <col min="4" max="4" width="16.59765625" style="12" customWidth="1"/>
    <col min="5" max="5" width="23.69921875" style="12" customWidth="1"/>
    <col min="6" max="6" width="13.296875" style="12" customWidth="1"/>
    <col min="7" max="7" width="7.59765625" style="12" customWidth="1"/>
    <col min="8" max="8" width="8.8984375" style="12" customWidth="1"/>
    <col min="9" max="9" width="11.59765625" style="12" customWidth="1"/>
    <col min="10" max="10" width="12.19921875" style="12" customWidth="1"/>
    <col min="11" max="11" width="12.5" style="12" customWidth="1"/>
    <col min="12" max="12" width="8.09765625" style="13" customWidth="1"/>
    <col min="13" max="13" width="12.8984375" style="14" customWidth="1"/>
    <col min="14" max="14" width="11" style="15" customWidth="1"/>
    <col min="15" max="16" width="12.5" style="15" customWidth="1"/>
    <col min="17" max="17" width="13.296875" style="15" customWidth="1"/>
    <col min="18" max="18" width="11" style="15" customWidth="1"/>
    <col min="19" max="19" width="13.19921875" style="15" customWidth="1"/>
    <col min="20" max="21" width="12.59765625" style="15" customWidth="1"/>
    <col min="22" max="22" width="17.796875" style="15" customWidth="1"/>
    <col min="23" max="23" width="15.59765625" style="15" customWidth="1"/>
    <col min="24" max="24" width="13" style="15" customWidth="1"/>
    <col min="25" max="25" width="12.796875" style="15" customWidth="1"/>
    <col min="26" max="26" width="14.5" style="15" customWidth="1"/>
    <col min="27" max="27" width="12.3984375" style="15" customWidth="1"/>
    <col min="28" max="28" width="7.796875" style="15" customWidth="1"/>
    <col min="29" max="29" width="13.19921875" style="15" customWidth="1"/>
    <col min="30" max="30" width="13.296875" style="15" customWidth="1"/>
    <col min="31" max="31" width="14.59765625" style="15" customWidth="1"/>
    <col min="32" max="32" width="15.69921875" style="15" customWidth="1"/>
    <col min="33" max="33" width="14" style="15" customWidth="1"/>
    <col min="34" max="16384" width="9" style="15"/>
  </cols>
  <sheetData>
    <row r="1" spans="1:34" ht="34.200000000000003" customHeight="1" x14ac:dyDescent="0.25">
      <c r="A1" s="102" t="s">
        <v>78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</row>
    <row r="2" spans="1:34" ht="13.8" x14ac:dyDescent="0.25">
      <c r="A2" s="103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spans="1:34" ht="132" x14ac:dyDescent="0.25">
      <c r="A3" s="16" t="s">
        <v>1</v>
      </c>
      <c r="B3" s="16" t="s">
        <v>2</v>
      </c>
      <c r="C3" s="16" t="s">
        <v>3</v>
      </c>
      <c r="D3" s="16" t="s">
        <v>4</v>
      </c>
      <c r="E3" s="16" t="s">
        <v>5</v>
      </c>
      <c r="F3" s="16" t="s">
        <v>6</v>
      </c>
      <c r="G3" s="16" t="s">
        <v>7</v>
      </c>
      <c r="H3" s="16" t="s">
        <v>8</v>
      </c>
      <c r="I3" s="17" t="s">
        <v>9</v>
      </c>
      <c r="J3" s="16" t="s">
        <v>10</v>
      </c>
      <c r="K3" s="16" t="s">
        <v>11</v>
      </c>
      <c r="L3" s="16" t="s">
        <v>12</v>
      </c>
      <c r="M3" s="18" t="s">
        <v>13</v>
      </c>
      <c r="N3" s="19" t="s">
        <v>14</v>
      </c>
      <c r="O3" s="19" t="s">
        <v>15</v>
      </c>
      <c r="P3" s="19" t="s">
        <v>16</v>
      </c>
      <c r="Q3" s="18" t="s">
        <v>17</v>
      </c>
      <c r="R3" s="19" t="s">
        <v>18</v>
      </c>
      <c r="S3" s="19" t="s">
        <v>19</v>
      </c>
      <c r="T3" s="19" t="s">
        <v>20</v>
      </c>
      <c r="U3" s="19" t="s">
        <v>21</v>
      </c>
      <c r="V3" s="20" t="s">
        <v>22</v>
      </c>
      <c r="W3" s="20" t="s">
        <v>23</v>
      </c>
      <c r="X3" s="20" t="s">
        <v>24</v>
      </c>
      <c r="Y3" s="20" t="s">
        <v>25</v>
      </c>
      <c r="Z3" s="20" t="s">
        <v>26</v>
      </c>
      <c r="AA3" s="20" t="s">
        <v>27</v>
      </c>
      <c r="AB3" s="20" t="s">
        <v>28</v>
      </c>
      <c r="AC3" s="20" t="s">
        <v>29</v>
      </c>
      <c r="AD3" s="20" t="s">
        <v>30</v>
      </c>
      <c r="AE3" s="20" t="s">
        <v>31</v>
      </c>
      <c r="AF3" s="20" t="s">
        <v>32</v>
      </c>
      <c r="AG3" s="20" t="s">
        <v>33</v>
      </c>
      <c r="AH3" s="20" t="s">
        <v>34</v>
      </c>
    </row>
    <row r="4" spans="1:34" ht="13.8" x14ac:dyDescent="0.25">
      <c r="A4" s="16">
        <v>1</v>
      </c>
      <c r="B4" s="16">
        <v>2</v>
      </c>
      <c r="C4" s="16">
        <v>3</v>
      </c>
      <c r="D4" s="16">
        <v>4</v>
      </c>
      <c r="E4" s="16">
        <v>5</v>
      </c>
      <c r="F4" s="16">
        <v>6</v>
      </c>
      <c r="G4" s="16">
        <v>7</v>
      </c>
      <c r="H4" s="16">
        <v>8</v>
      </c>
      <c r="I4" s="16">
        <v>9</v>
      </c>
      <c r="J4" s="16">
        <v>10</v>
      </c>
      <c r="K4" s="16">
        <v>11</v>
      </c>
      <c r="L4" s="16">
        <v>12</v>
      </c>
      <c r="M4" s="16">
        <v>13</v>
      </c>
      <c r="N4" s="16">
        <v>14</v>
      </c>
      <c r="O4" s="16">
        <v>15</v>
      </c>
      <c r="P4" s="16">
        <v>16</v>
      </c>
      <c r="Q4" s="16">
        <v>17</v>
      </c>
      <c r="R4" s="16">
        <v>18</v>
      </c>
      <c r="S4" s="16">
        <v>19</v>
      </c>
      <c r="T4" s="16">
        <v>20</v>
      </c>
      <c r="U4" s="16">
        <v>21</v>
      </c>
      <c r="V4" s="16">
        <v>22</v>
      </c>
      <c r="W4" s="16">
        <v>23</v>
      </c>
      <c r="X4" s="16">
        <v>24</v>
      </c>
      <c r="Y4" s="16">
        <v>25</v>
      </c>
      <c r="Z4" s="16">
        <v>26</v>
      </c>
      <c r="AA4" s="16">
        <v>27</v>
      </c>
      <c r="AB4" s="16">
        <v>28</v>
      </c>
      <c r="AC4" s="16">
        <v>29</v>
      </c>
      <c r="AD4" s="16">
        <v>30</v>
      </c>
      <c r="AE4" s="16">
        <v>31</v>
      </c>
      <c r="AF4" s="16">
        <v>32</v>
      </c>
      <c r="AG4" s="16">
        <v>33</v>
      </c>
      <c r="AH4" s="16">
        <v>34</v>
      </c>
    </row>
    <row r="5" spans="1:34" ht="15" customHeight="1" x14ac:dyDescent="0.25">
      <c r="A5" s="73" t="s">
        <v>35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</row>
    <row r="6" spans="1:34" ht="15" customHeight="1" x14ac:dyDescent="0.25">
      <c r="A6" s="86">
        <v>1</v>
      </c>
      <c r="B6" s="98" t="s">
        <v>36</v>
      </c>
      <c r="C6" s="98" t="s">
        <v>36</v>
      </c>
      <c r="D6" s="89" t="s">
        <v>37</v>
      </c>
      <c r="E6" s="99" t="s">
        <v>38</v>
      </c>
      <c r="F6" s="90" t="s">
        <v>39</v>
      </c>
      <c r="G6" s="91"/>
      <c r="H6" s="21" t="s">
        <v>40</v>
      </c>
      <c r="I6" s="22">
        <v>52</v>
      </c>
      <c r="J6" s="92" t="s">
        <v>41</v>
      </c>
      <c r="K6" s="93">
        <v>46022</v>
      </c>
      <c r="L6" s="104" t="s">
        <v>42</v>
      </c>
      <c r="M6" s="23">
        <v>18720</v>
      </c>
      <c r="N6" s="24"/>
      <c r="O6" s="25">
        <f t="shared" ref="O6:O15" si="0">M6*N6</f>
        <v>0</v>
      </c>
      <c r="P6" s="25">
        <f t="shared" ref="P6:P15" si="1">O6*1.23</f>
        <v>0</v>
      </c>
      <c r="Q6" s="23">
        <v>18720</v>
      </c>
      <c r="R6" s="24"/>
      <c r="S6" s="25">
        <f t="shared" ref="S6:S15" si="2">Q6*R6</f>
        <v>0</v>
      </c>
      <c r="T6" s="25">
        <f t="shared" ref="T6:T15" si="3">S6*1.23</f>
        <v>0</v>
      </c>
      <c r="U6" s="26">
        <f t="shared" ref="U6:U15" si="4">P6+T6</f>
        <v>0</v>
      </c>
      <c r="V6" s="105"/>
      <c r="W6" s="96">
        <f>V6*AB6</f>
        <v>0</v>
      </c>
      <c r="X6" s="97">
        <f>W6*1.23</f>
        <v>0</v>
      </c>
      <c r="Y6" s="82"/>
      <c r="Z6" s="83">
        <f>Y6*(Q6+Q7+M6+M7)</f>
        <v>0</v>
      </c>
      <c r="AA6" s="84">
        <f>Z6*1.23</f>
        <v>0</v>
      </c>
      <c r="AB6" s="85">
        <v>24</v>
      </c>
      <c r="AC6" s="77"/>
      <c r="AD6" s="76">
        <f>AC6*AB6</f>
        <v>0</v>
      </c>
      <c r="AE6" s="78">
        <f>AD6*1.23</f>
        <v>0</v>
      </c>
      <c r="AF6" s="79">
        <f>AE6+AA6+X6+U6+U7</f>
        <v>0</v>
      </c>
      <c r="AG6" s="100" t="s">
        <v>43</v>
      </c>
      <c r="AH6" s="101" t="s">
        <v>43</v>
      </c>
    </row>
    <row r="7" spans="1:34" ht="13.8" x14ac:dyDescent="0.25">
      <c r="A7" s="86"/>
      <c r="B7" s="98"/>
      <c r="C7" s="98"/>
      <c r="D7" s="89"/>
      <c r="E7" s="99"/>
      <c r="F7" s="90"/>
      <c r="G7" s="91"/>
      <c r="H7" s="38" t="s">
        <v>44</v>
      </c>
      <c r="I7" s="39">
        <v>48</v>
      </c>
      <c r="J7" s="92"/>
      <c r="K7" s="93"/>
      <c r="L7" s="104"/>
      <c r="M7" s="23">
        <v>17280</v>
      </c>
      <c r="N7" s="40"/>
      <c r="O7" s="25">
        <f t="shared" si="0"/>
        <v>0</v>
      </c>
      <c r="P7" s="25">
        <f t="shared" si="1"/>
        <v>0</v>
      </c>
      <c r="Q7" s="23">
        <v>17280</v>
      </c>
      <c r="R7" s="40"/>
      <c r="S7" s="25">
        <f t="shared" si="2"/>
        <v>0</v>
      </c>
      <c r="T7" s="25">
        <f t="shared" si="3"/>
        <v>0</v>
      </c>
      <c r="U7" s="26">
        <f t="shared" si="4"/>
        <v>0</v>
      </c>
      <c r="V7" s="105"/>
      <c r="W7" s="96"/>
      <c r="X7" s="97"/>
      <c r="Y7" s="82"/>
      <c r="Z7" s="83"/>
      <c r="AA7" s="84"/>
      <c r="AB7" s="85"/>
      <c r="AC7" s="77"/>
      <c r="AD7" s="77"/>
      <c r="AE7" s="78"/>
      <c r="AF7" s="79"/>
      <c r="AG7" s="100"/>
      <c r="AH7" s="101"/>
    </row>
    <row r="8" spans="1:34" ht="69" x14ac:dyDescent="0.25">
      <c r="A8" s="41">
        <v>2</v>
      </c>
      <c r="B8" s="42" t="s">
        <v>36</v>
      </c>
      <c r="C8" s="43" t="s">
        <v>36</v>
      </c>
      <c r="D8" s="44" t="s">
        <v>37</v>
      </c>
      <c r="E8" s="106" t="s">
        <v>45</v>
      </c>
      <c r="F8" s="45" t="s">
        <v>46</v>
      </c>
      <c r="G8" s="46"/>
      <c r="H8" s="21" t="s">
        <v>40</v>
      </c>
      <c r="I8" s="22">
        <v>100</v>
      </c>
      <c r="J8" s="47" t="s">
        <v>41</v>
      </c>
      <c r="K8" s="3">
        <v>46022</v>
      </c>
      <c r="L8" s="48" t="s">
        <v>47</v>
      </c>
      <c r="M8" s="23">
        <v>10000</v>
      </c>
      <c r="N8" s="24"/>
      <c r="O8" s="25">
        <f t="shared" si="0"/>
        <v>0</v>
      </c>
      <c r="P8" s="25">
        <f t="shared" si="1"/>
        <v>0</v>
      </c>
      <c r="Q8" s="23">
        <v>10000</v>
      </c>
      <c r="R8" s="24"/>
      <c r="S8" s="25">
        <f t="shared" si="2"/>
        <v>0</v>
      </c>
      <c r="T8" s="25">
        <f t="shared" si="3"/>
        <v>0</v>
      </c>
      <c r="U8" s="26">
        <f t="shared" si="4"/>
        <v>0</v>
      </c>
      <c r="V8" s="1"/>
      <c r="W8" s="49">
        <f>V8*AB8</f>
        <v>0</v>
      </c>
      <c r="X8" s="27">
        <f>W8*1.23</f>
        <v>0</v>
      </c>
      <c r="Y8" s="28"/>
      <c r="Z8" s="29">
        <f>Y8*(M8+Q8)</f>
        <v>0</v>
      </c>
      <c r="AA8" s="50">
        <f>Z8*1.23</f>
        <v>0</v>
      </c>
      <c r="AB8" s="51">
        <v>24</v>
      </c>
      <c r="AC8" s="32"/>
      <c r="AD8" s="33">
        <f>AC8*AB8</f>
        <v>0</v>
      </c>
      <c r="AE8" s="52">
        <f>AD8*1.23</f>
        <v>0</v>
      </c>
      <c r="AF8" s="53">
        <f>AE8+AA8+X8+U8</f>
        <v>0</v>
      </c>
      <c r="AG8" s="36" t="s">
        <v>43</v>
      </c>
      <c r="AH8" s="37" t="s">
        <v>43</v>
      </c>
    </row>
    <row r="9" spans="1:34" ht="15" customHeight="1" x14ac:dyDescent="0.25">
      <c r="A9" s="86">
        <v>3</v>
      </c>
      <c r="B9" s="98" t="s">
        <v>36</v>
      </c>
      <c r="C9" s="98" t="s">
        <v>36</v>
      </c>
      <c r="D9" s="89" t="s">
        <v>48</v>
      </c>
      <c r="E9" s="99" t="s">
        <v>49</v>
      </c>
      <c r="F9" s="90" t="s">
        <v>50</v>
      </c>
      <c r="G9" s="91"/>
      <c r="H9" s="21" t="s">
        <v>40</v>
      </c>
      <c r="I9" s="22">
        <v>50.52</v>
      </c>
      <c r="J9" s="92" t="s">
        <v>41</v>
      </c>
      <c r="K9" s="93">
        <v>46022</v>
      </c>
      <c r="L9" s="94" t="s">
        <v>51</v>
      </c>
      <c r="M9" s="23">
        <v>51151.5</v>
      </c>
      <c r="N9" s="24"/>
      <c r="O9" s="25">
        <f t="shared" si="0"/>
        <v>0</v>
      </c>
      <c r="P9" s="25">
        <f t="shared" si="1"/>
        <v>0</v>
      </c>
      <c r="Q9" s="23">
        <v>51151.5</v>
      </c>
      <c r="R9" s="24"/>
      <c r="S9" s="25">
        <f t="shared" si="2"/>
        <v>0</v>
      </c>
      <c r="T9" s="25">
        <f t="shared" si="3"/>
        <v>0</v>
      </c>
      <c r="U9" s="26">
        <f t="shared" si="4"/>
        <v>0</v>
      </c>
      <c r="V9" s="95"/>
      <c r="W9" s="96">
        <f>V9*AB9</f>
        <v>0</v>
      </c>
      <c r="X9" s="97">
        <f>W9*1.23</f>
        <v>0</v>
      </c>
      <c r="Y9" s="82"/>
      <c r="Z9" s="83">
        <f>Y9*(Q9+Q10+M9+M10)</f>
        <v>0</v>
      </c>
      <c r="AA9" s="84">
        <f>Z9*1.23</f>
        <v>0</v>
      </c>
      <c r="AB9" s="85">
        <v>24</v>
      </c>
      <c r="AC9" s="77"/>
      <c r="AD9" s="76">
        <f>AC9*AB9</f>
        <v>0</v>
      </c>
      <c r="AE9" s="78">
        <f>AD9*1.23</f>
        <v>0</v>
      </c>
      <c r="AF9" s="79">
        <f>AE9+AA9+X9+U9+U10</f>
        <v>0</v>
      </c>
      <c r="AG9" s="80">
        <f>AH9*8760+AH9*8760</f>
        <v>1927200</v>
      </c>
      <c r="AH9" s="81">
        <v>110</v>
      </c>
    </row>
    <row r="10" spans="1:34" ht="13.8" x14ac:dyDescent="0.25">
      <c r="A10" s="86"/>
      <c r="B10" s="98"/>
      <c r="C10" s="98"/>
      <c r="D10" s="89"/>
      <c r="E10" s="99"/>
      <c r="F10" s="90"/>
      <c r="G10" s="91"/>
      <c r="H10" s="38" t="s">
        <v>44</v>
      </c>
      <c r="I10" s="39">
        <f>100-I9</f>
        <v>49.48</v>
      </c>
      <c r="J10" s="92"/>
      <c r="K10" s="93"/>
      <c r="L10" s="94"/>
      <c r="M10" s="23">
        <v>50098.5</v>
      </c>
      <c r="N10" s="40"/>
      <c r="O10" s="25">
        <f t="shared" si="0"/>
        <v>0</v>
      </c>
      <c r="P10" s="25">
        <f t="shared" si="1"/>
        <v>0</v>
      </c>
      <c r="Q10" s="23">
        <v>50098.5</v>
      </c>
      <c r="R10" s="40"/>
      <c r="S10" s="25">
        <f t="shared" si="2"/>
        <v>0</v>
      </c>
      <c r="T10" s="25">
        <f t="shared" si="3"/>
        <v>0</v>
      </c>
      <c r="U10" s="26">
        <f t="shared" si="4"/>
        <v>0</v>
      </c>
      <c r="V10" s="95"/>
      <c r="W10" s="96"/>
      <c r="X10" s="97"/>
      <c r="Y10" s="82"/>
      <c r="Z10" s="83"/>
      <c r="AA10" s="84"/>
      <c r="AB10" s="85"/>
      <c r="AC10" s="77"/>
      <c r="AD10" s="77"/>
      <c r="AE10" s="78"/>
      <c r="AF10" s="79"/>
      <c r="AG10" s="80"/>
      <c r="AH10" s="81"/>
    </row>
    <row r="11" spans="1:34" ht="69" x14ac:dyDescent="0.25">
      <c r="A11" s="57">
        <v>4</v>
      </c>
      <c r="B11" s="42" t="s">
        <v>36</v>
      </c>
      <c r="C11" s="7" t="s">
        <v>52</v>
      </c>
      <c r="D11" s="7" t="s">
        <v>53</v>
      </c>
      <c r="E11" s="72" t="s">
        <v>54</v>
      </c>
      <c r="F11" s="5" t="s">
        <v>55</v>
      </c>
      <c r="G11" s="5"/>
      <c r="H11" s="21" t="s">
        <v>40</v>
      </c>
      <c r="I11" s="22">
        <v>100</v>
      </c>
      <c r="J11" s="4" t="s">
        <v>41</v>
      </c>
      <c r="K11" s="3">
        <v>46022</v>
      </c>
      <c r="L11" s="58" t="s">
        <v>56</v>
      </c>
      <c r="M11" s="59">
        <v>200700</v>
      </c>
      <c r="N11" s="24"/>
      <c r="O11" s="25">
        <f t="shared" si="0"/>
        <v>0</v>
      </c>
      <c r="P11" s="25">
        <f t="shared" si="1"/>
        <v>0</v>
      </c>
      <c r="Q11" s="23">
        <v>200700</v>
      </c>
      <c r="R11" s="24"/>
      <c r="S11" s="25">
        <f t="shared" si="2"/>
        <v>0</v>
      </c>
      <c r="T11" s="25">
        <f t="shared" si="3"/>
        <v>0</v>
      </c>
      <c r="U11" s="26">
        <f t="shared" si="4"/>
        <v>0</v>
      </c>
      <c r="V11" s="54"/>
      <c r="W11" s="60">
        <f>V11*AG11</f>
        <v>0</v>
      </c>
      <c r="X11" s="27">
        <f>W11*1.23</f>
        <v>0</v>
      </c>
      <c r="Y11" s="28"/>
      <c r="Z11" s="29">
        <f>Y11*(M11+Q11)</f>
        <v>0</v>
      </c>
      <c r="AA11" s="30">
        <f>Z11*1.23</f>
        <v>0</v>
      </c>
      <c r="AB11" s="31">
        <v>24</v>
      </c>
      <c r="AC11" s="61"/>
      <c r="AD11" s="62">
        <f>AC11*AB11</f>
        <v>0</v>
      </c>
      <c r="AE11" s="34">
        <f>AD11*1.23</f>
        <v>0</v>
      </c>
      <c r="AF11" s="35">
        <f>AE11+AA11+X11+U11</f>
        <v>0</v>
      </c>
      <c r="AG11" s="55">
        <f>AH11*8760+AH11*8760</f>
        <v>2505360</v>
      </c>
      <c r="AH11" s="56">
        <v>143</v>
      </c>
    </row>
    <row r="12" spans="1:34" ht="69" x14ac:dyDescent="0.25">
      <c r="A12" s="57">
        <v>5</v>
      </c>
      <c r="B12" s="42" t="s">
        <v>36</v>
      </c>
      <c r="C12" s="7" t="s">
        <v>52</v>
      </c>
      <c r="D12" s="7" t="s">
        <v>57</v>
      </c>
      <c r="E12" s="72" t="s">
        <v>58</v>
      </c>
      <c r="F12" s="5" t="s">
        <v>55</v>
      </c>
      <c r="G12" s="5"/>
      <c r="H12" s="21" t="s">
        <v>40</v>
      </c>
      <c r="I12" s="22">
        <v>100</v>
      </c>
      <c r="J12" s="4" t="s">
        <v>41</v>
      </c>
      <c r="K12" s="3">
        <v>46022</v>
      </c>
      <c r="L12" s="58" t="s">
        <v>56</v>
      </c>
      <c r="M12" s="59">
        <v>434700</v>
      </c>
      <c r="N12" s="24"/>
      <c r="O12" s="25">
        <f t="shared" si="0"/>
        <v>0</v>
      </c>
      <c r="P12" s="25">
        <f t="shared" si="1"/>
        <v>0</v>
      </c>
      <c r="Q12" s="23">
        <v>434700</v>
      </c>
      <c r="R12" s="24"/>
      <c r="S12" s="25">
        <f t="shared" si="2"/>
        <v>0</v>
      </c>
      <c r="T12" s="25">
        <f t="shared" si="3"/>
        <v>0</v>
      </c>
      <c r="U12" s="26">
        <f t="shared" si="4"/>
        <v>0</v>
      </c>
      <c r="V12" s="54"/>
      <c r="W12" s="60">
        <f>V12*AG12</f>
        <v>0</v>
      </c>
      <c r="X12" s="27">
        <f>W12*1.23</f>
        <v>0</v>
      </c>
      <c r="Y12" s="28"/>
      <c r="Z12" s="29">
        <f>Y12*(M12+Q12)</f>
        <v>0</v>
      </c>
      <c r="AA12" s="30">
        <f>Z12*1.23</f>
        <v>0</v>
      </c>
      <c r="AB12" s="31">
        <v>24</v>
      </c>
      <c r="AC12" s="61"/>
      <c r="AD12" s="62">
        <f>AC12*AB12</f>
        <v>0</v>
      </c>
      <c r="AE12" s="34">
        <f>AD12*1.23</f>
        <v>0</v>
      </c>
      <c r="AF12" s="35">
        <f>AE12+AA12+X12+U12</f>
        <v>0</v>
      </c>
      <c r="AG12" s="55">
        <f>AH12*8760+AH12*8760</f>
        <v>4800480</v>
      </c>
      <c r="AH12" s="56">
        <v>274</v>
      </c>
    </row>
    <row r="13" spans="1:34" ht="69" x14ac:dyDescent="0.25">
      <c r="A13" s="57">
        <v>6</v>
      </c>
      <c r="B13" s="42" t="s">
        <v>36</v>
      </c>
      <c r="C13" s="7" t="s">
        <v>52</v>
      </c>
      <c r="D13" s="7" t="s">
        <v>53</v>
      </c>
      <c r="E13" s="72" t="s">
        <v>59</v>
      </c>
      <c r="F13" s="6" t="s">
        <v>60</v>
      </c>
      <c r="G13" s="5"/>
      <c r="H13" s="21" t="s">
        <v>40</v>
      </c>
      <c r="I13" s="63">
        <v>100</v>
      </c>
      <c r="J13" s="4" t="s">
        <v>41</v>
      </c>
      <c r="K13" s="3">
        <v>46022</v>
      </c>
      <c r="L13" s="64" t="s">
        <v>61</v>
      </c>
      <c r="M13" s="59">
        <v>1500</v>
      </c>
      <c r="N13" s="24"/>
      <c r="O13" s="25">
        <f t="shared" si="0"/>
        <v>0</v>
      </c>
      <c r="P13" s="25">
        <f t="shared" si="1"/>
        <v>0</v>
      </c>
      <c r="Q13" s="23">
        <v>1500</v>
      </c>
      <c r="R13" s="24"/>
      <c r="S13" s="25">
        <f t="shared" si="2"/>
        <v>0</v>
      </c>
      <c r="T13" s="25">
        <f t="shared" si="3"/>
        <v>0</v>
      </c>
      <c r="U13" s="26">
        <f t="shared" si="4"/>
        <v>0</v>
      </c>
      <c r="V13" s="65"/>
      <c r="W13" s="66">
        <f>V13*AB13</f>
        <v>0</v>
      </c>
      <c r="X13" s="27">
        <f>W13*1.23</f>
        <v>0</v>
      </c>
      <c r="Y13" s="28"/>
      <c r="Z13" s="29">
        <f>Y13*(M13+Q13)</f>
        <v>0</v>
      </c>
      <c r="AA13" s="30">
        <f>Z13*1.23</f>
        <v>0</v>
      </c>
      <c r="AB13" s="31">
        <v>24</v>
      </c>
      <c r="AC13" s="32"/>
      <c r="AD13" s="33">
        <f>AC13*AB13</f>
        <v>0</v>
      </c>
      <c r="AE13" s="34">
        <f>AD13*1.23</f>
        <v>0</v>
      </c>
      <c r="AF13" s="35">
        <f>AE13+AA13+X13+U13</f>
        <v>0</v>
      </c>
      <c r="AG13" s="36" t="s">
        <v>43</v>
      </c>
      <c r="AH13" s="37" t="s">
        <v>43</v>
      </c>
    </row>
    <row r="14" spans="1:34" ht="27.6" customHeight="1" x14ac:dyDescent="0.25">
      <c r="A14" s="86">
        <v>7</v>
      </c>
      <c r="B14" s="87" t="s">
        <v>62</v>
      </c>
      <c r="C14" s="88" t="s">
        <v>62</v>
      </c>
      <c r="D14" s="89" t="s">
        <v>63</v>
      </c>
      <c r="E14" s="99" t="s">
        <v>64</v>
      </c>
      <c r="F14" s="90" t="s">
        <v>65</v>
      </c>
      <c r="G14" s="91"/>
      <c r="H14" s="21" t="s">
        <v>40</v>
      </c>
      <c r="I14" s="22">
        <v>95</v>
      </c>
      <c r="J14" s="92" t="s">
        <v>41</v>
      </c>
      <c r="K14" s="93">
        <v>46022</v>
      </c>
      <c r="L14" s="94" t="s">
        <v>51</v>
      </c>
      <c r="M14" s="59">
        <v>80180</v>
      </c>
      <c r="N14" s="24"/>
      <c r="O14" s="25">
        <f t="shared" si="0"/>
        <v>0</v>
      </c>
      <c r="P14" s="25">
        <f t="shared" si="1"/>
        <v>0</v>
      </c>
      <c r="Q14" s="23">
        <v>80180</v>
      </c>
      <c r="R14" s="24"/>
      <c r="S14" s="25">
        <f t="shared" si="2"/>
        <v>0</v>
      </c>
      <c r="T14" s="25">
        <f t="shared" si="3"/>
        <v>0</v>
      </c>
      <c r="U14" s="26">
        <f t="shared" si="4"/>
        <v>0</v>
      </c>
      <c r="V14" s="95"/>
      <c r="W14" s="96">
        <f>V14*AB14</f>
        <v>0</v>
      </c>
      <c r="X14" s="97">
        <f>W14*1.23</f>
        <v>0</v>
      </c>
      <c r="Y14" s="82"/>
      <c r="Z14" s="83">
        <f>Y14*(Q14+Q15+M14+M15)</f>
        <v>0</v>
      </c>
      <c r="AA14" s="84">
        <f>Z14*1.23</f>
        <v>0</v>
      </c>
      <c r="AB14" s="85">
        <v>24</v>
      </c>
      <c r="AC14" s="77"/>
      <c r="AD14" s="76">
        <f>AC14*AB14</f>
        <v>0</v>
      </c>
      <c r="AE14" s="78">
        <f>AD14*1.23</f>
        <v>0</v>
      </c>
      <c r="AF14" s="79">
        <f>AE14+AA14+X14+U14+U15</f>
        <v>0</v>
      </c>
      <c r="AG14" s="80">
        <f>AH14*8760+AH14*8760</f>
        <v>1927200</v>
      </c>
      <c r="AH14" s="81">
        <v>110</v>
      </c>
    </row>
    <row r="15" spans="1:34" ht="25.2" customHeight="1" x14ac:dyDescent="0.25">
      <c r="A15" s="86"/>
      <c r="B15" s="87"/>
      <c r="C15" s="88"/>
      <c r="D15" s="89"/>
      <c r="E15" s="99"/>
      <c r="F15" s="90"/>
      <c r="G15" s="91"/>
      <c r="H15" s="38" t="s">
        <v>44</v>
      </c>
      <c r="I15" s="39">
        <f>100-I14</f>
        <v>5</v>
      </c>
      <c r="J15" s="92"/>
      <c r="K15" s="93"/>
      <c r="L15" s="94"/>
      <c r="M15" s="59">
        <v>4220</v>
      </c>
      <c r="N15" s="40"/>
      <c r="O15" s="25">
        <f t="shared" si="0"/>
        <v>0</v>
      </c>
      <c r="P15" s="25">
        <f t="shared" si="1"/>
        <v>0</v>
      </c>
      <c r="Q15" s="23">
        <v>4220</v>
      </c>
      <c r="R15" s="40"/>
      <c r="S15" s="25">
        <f t="shared" si="2"/>
        <v>0</v>
      </c>
      <c r="T15" s="25">
        <f t="shared" si="3"/>
        <v>0</v>
      </c>
      <c r="U15" s="26">
        <f t="shared" si="4"/>
        <v>0</v>
      </c>
      <c r="V15" s="95"/>
      <c r="W15" s="96"/>
      <c r="X15" s="97"/>
      <c r="Y15" s="82"/>
      <c r="Z15" s="83"/>
      <c r="AA15" s="84"/>
      <c r="AB15" s="85"/>
      <c r="AC15" s="77"/>
      <c r="AD15" s="77"/>
      <c r="AE15" s="78"/>
      <c r="AF15" s="79"/>
      <c r="AG15" s="80"/>
      <c r="AH15" s="81"/>
    </row>
    <row r="16" spans="1:34" ht="15" customHeight="1" x14ac:dyDescent="0.25">
      <c r="A16" s="73" t="s">
        <v>66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</row>
    <row r="17" spans="1:34" customFormat="1" ht="69" x14ac:dyDescent="0.25">
      <c r="A17" s="9">
        <v>8</v>
      </c>
      <c r="B17" s="8" t="s">
        <v>36</v>
      </c>
      <c r="C17" s="8" t="s">
        <v>36</v>
      </c>
      <c r="D17" s="67" t="s">
        <v>67</v>
      </c>
      <c r="E17" s="72" t="s">
        <v>68</v>
      </c>
      <c r="F17" s="6" t="s">
        <v>69</v>
      </c>
      <c r="G17" s="5"/>
      <c r="H17" s="38" t="s">
        <v>44</v>
      </c>
      <c r="I17" s="39">
        <v>100</v>
      </c>
      <c r="J17" s="4" t="s">
        <v>41</v>
      </c>
      <c r="K17" s="3">
        <v>46022</v>
      </c>
      <c r="L17" s="2" t="s">
        <v>42</v>
      </c>
      <c r="M17" s="68">
        <v>20000</v>
      </c>
      <c r="N17" s="24"/>
      <c r="O17" s="25">
        <f>M17*N17</f>
        <v>0</v>
      </c>
      <c r="P17" s="25">
        <f>O17*1.23</f>
        <v>0</v>
      </c>
      <c r="Q17" s="68">
        <v>20000</v>
      </c>
      <c r="R17" s="24"/>
      <c r="S17" s="25">
        <f>Q17*R17</f>
        <v>0</v>
      </c>
      <c r="T17" s="25">
        <f>S17*1.23</f>
        <v>0</v>
      </c>
      <c r="U17" s="26">
        <f>P17+T17</f>
        <v>0</v>
      </c>
      <c r="V17" s="1"/>
      <c r="W17" s="66">
        <f>V17*AB17</f>
        <v>0</v>
      </c>
      <c r="X17" s="27">
        <f>W17*1.23</f>
        <v>0</v>
      </c>
      <c r="Y17" s="28"/>
      <c r="Z17" s="69">
        <f>Y17*(M17+Q17)</f>
        <v>0</v>
      </c>
      <c r="AA17" s="30">
        <f>Z17*1.23</f>
        <v>0</v>
      </c>
      <c r="AB17" s="31">
        <v>24</v>
      </c>
      <c r="AC17" s="32"/>
      <c r="AD17" s="70">
        <f>AC17*AB17</f>
        <v>0</v>
      </c>
      <c r="AE17" s="34">
        <f>AD17*1.23</f>
        <v>0</v>
      </c>
      <c r="AF17" s="35">
        <f>AE17+AA17+X17+U17</f>
        <v>0</v>
      </c>
      <c r="AG17" s="36" t="s">
        <v>43</v>
      </c>
      <c r="AH17" s="37" t="s">
        <v>43</v>
      </c>
    </row>
    <row r="18" spans="1:34" ht="69" x14ac:dyDescent="0.25">
      <c r="A18" s="9">
        <v>9</v>
      </c>
      <c r="B18" s="8" t="s">
        <v>36</v>
      </c>
      <c r="C18" s="8" t="s">
        <v>36</v>
      </c>
      <c r="D18" s="67" t="s">
        <v>70</v>
      </c>
      <c r="E18" s="72" t="s">
        <v>71</v>
      </c>
      <c r="F18" s="6" t="s">
        <v>72</v>
      </c>
      <c r="G18" s="5"/>
      <c r="H18" s="38" t="s">
        <v>44</v>
      </c>
      <c r="I18" s="39">
        <v>100</v>
      </c>
      <c r="J18" s="4" t="s">
        <v>41</v>
      </c>
      <c r="K18" s="3">
        <v>46022</v>
      </c>
      <c r="L18" s="48" t="s">
        <v>47</v>
      </c>
      <c r="M18" s="68">
        <v>4200</v>
      </c>
      <c r="N18" s="24"/>
      <c r="O18" s="25">
        <f>M18*N18</f>
        <v>0</v>
      </c>
      <c r="P18" s="25">
        <f>O18*1.23</f>
        <v>0</v>
      </c>
      <c r="Q18" s="68">
        <v>4200</v>
      </c>
      <c r="R18" s="24"/>
      <c r="S18" s="25">
        <f>Q18*R18</f>
        <v>0</v>
      </c>
      <c r="T18" s="25">
        <f>S18*1.23</f>
        <v>0</v>
      </c>
      <c r="U18" s="26">
        <f>P18+T18</f>
        <v>0</v>
      </c>
      <c r="V18" s="1"/>
      <c r="W18" s="66">
        <f>V18*AB18</f>
        <v>0</v>
      </c>
      <c r="X18" s="27">
        <f>W18*1.23</f>
        <v>0</v>
      </c>
      <c r="Y18" s="28"/>
      <c r="Z18" s="69">
        <f>Y18*(M18+Q18)</f>
        <v>0</v>
      </c>
      <c r="AA18" s="30">
        <f>Z18*1.23</f>
        <v>0</v>
      </c>
      <c r="AB18" s="31">
        <v>24</v>
      </c>
      <c r="AC18" s="32"/>
      <c r="AD18" s="70">
        <f>AC18*AB18</f>
        <v>0</v>
      </c>
      <c r="AE18" s="34">
        <f>AD18*1.23</f>
        <v>0</v>
      </c>
      <c r="AF18" s="35">
        <f>AE18+AA18+X18+U18</f>
        <v>0</v>
      </c>
      <c r="AG18" s="36" t="s">
        <v>43</v>
      </c>
      <c r="AH18" s="37" t="s">
        <v>43</v>
      </c>
    </row>
    <row r="19" spans="1:34" ht="69" x14ac:dyDescent="0.25">
      <c r="A19" s="9">
        <v>10</v>
      </c>
      <c r="B19" s="8" t="s">
        <v>36</v>
      </c>
      <c r="C19" s="8" t="s">
        <v>36</v>
      </c>
      <c r="D19" s="67" t="s">
        <v>73</v>
      </c>
      <c r="E19" s="72" t="s">
        <v>74</v>
      </c>
      <c r="F19" s="6" t="s">
        <v>75</v>
      </c>
      <c r="G19" s="5"/>
      <c r="H19" s="38" t="s">
        <v>44</v>
      </c>
      <c r="I19" s="39">
        <v>100</v>
      </c>
      <c r="J19" s="4" t="s">
        <v>41</v>
      </c>
      <c r="K19" s="3">
        <v>46022</v>
      </c>
      <c r="L19" s="2" t="s">
        <v>42</v>
      </c>
      <c r="M19" s="68">
        <v>13000</v>
      </c>
      <c r="N19" s="24"/>
      <c r="O19" s="25">
        <f>M19*N19</f>
        <v>0</v>
      </c>
      <c r="P19" s="25">
        <f>O19*1.23</f>
        <v>0</v>
      </c>
      <c r="Q19" s="68">
        <v>13000</v>
      </c>
      <c r="R19" s="24"/>
      <c r="S19" s="25">
        <f>Q19*R19</f>
        <v>0</v>
      </c>
      <c r="T19" s="25">
        <f>S19*1.23</f>
        <v>0</v>
      </c>
      <c r="U19" s="26">
        <f>P19+T19</f>
        <v>0</v>
      </c>
      <c r="V19" s="1"/>
      <c r="W19" s="66">
        <f>V19*AB19</f>
        <v>0</v>
      </c>
      <c r="X19" s="27">
        <f>W19*1.23</f>
        <v>0</v>
      </c>
      <c r="Y19" s="28"/>
      <c r="Z19" s="69">
        <f>Y19*(M19+Q19)</f>
        <v>0</v>
      </c>
      <c r="AA19" s="30">
        <f>Z19*1.23</f>
        <v>0</v>
      </c>
      <c r="AB19" s="31">
        <v>24</v>
      </c>
      <c r="AC19" s="32"/>
      <c r="AD19" s="70">
        <f>AC19*AB19</f>
        <v>0</v>
      </c>
      <c r="AE19" s="34">
        <f>AD19*1.23</f>
        <v>0</v>
      </c>
      <c r="AF19" s="35">
        <f>AE19+AA19+X19+U19</f>
        <v>0</v>
      </c>
      <c r="AG19" s="36" t="s">
        <v>43</v>
      </c>
      <c r="AH19" s="37" t="s">
        <v>43</v>
      </c>
    </row>
    <row r="20" spans="1:34" ht="20.85" customHeight="1" x14ac:dyDescent="0.25">
      <c r="A20" s="74" t="s">
        <v>76</v>
      </c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1">
        <f>AF19+AF18+AF17+AF14+AF13+AF12+AF11+AF9+AF8+AF6</f>
        <v>0</v>
      </c>
    </row>
    <row r="23" spans="1:34" ht="15" customHeight="1" x14ac:dyDescent="0.25">
      <c r="A23" s="75" t="s">
        <v>77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</row>
  </sheetData>
  <mergeCells count="75">
    <mergeCell ref="A1:AH1"/>
    <mergeCell ref="A2:AH2"/>
    <mergeCell ref="A5:AH5"/>
    <mergeCell ref="A6:A7"/>
    <mergeCell ref="B6:B7"/>
    <mergeCell ref="C6:C7"/>
    <mergeCell ref="D6:D7"/>
    <mergeCell ref="E6:E7"/>
    <mergeCell ref="F6:F7"/>
    <mergeCell ref="G6:G7"/>
    <mergeCell ref="J6:J7"/>
    <mergeCell ref="K6:K7"/>
    <mergeCell ref="L6:L7"/>
    <mergeCell ref="V6:V7"/>
    <mergeCell ref="W6:W7"/>
    <mergeCell ref="X6:X7"/>
    <mergeCell ref="Y6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9:A10"/>
    <mergeCell ref="B9:B10"/>
    <mergeCell ref="C9:C10"/>
    <mergeCell ref="D9:D10"/>
    <mergeCell ref="E9:E10"/>
    <mergeCell ref="F9:F10"/>
    <mergeCell ref="G9:G10"/>
    <mergeCell ref="J9:J10"/>
    <mergeCell ref="K9:K10"/>
    <mergeCell ref="L9:L10"/>
    <mergeCell ref="V9:V10"/>
    <mergeCell ref="W9:W10"/>
    <mergeCell ref="X9:X10"/>
    <mergeCell ref="Y9:Y10"/>
    <mergeCell ref="Z9:Z10"/>
    <mergeCell ref="AA9:AA10"/>
    <mergeCell ref="AB9:AB10"/>
    <mergeCell ref="AC9:AC10"/>
    <mergeCell ref="AD9:AD10"/>
    <mergeCell ref="AE9:AE10"/>
    <mergeCell ref="AF9:AF10"/>
    <mergeCell ref="AG9:AG10"/>
    <mergeCell ref="AH9:AH10"/>
    <mergeCell ref="A14:A15"/>
    <mergeCell ref="B14:B15"/>
    <mergeCell ref="C14:C15"/>
    <mergeCell ref="D14:D15"/>
    <mergeCell ref="E14:E15"/>
    <mergeCell ref="F14:F15"/>
    <mergeCell ref="G14:G15"/>
    <mergeCell ref="J14:J15"/>
    <mergeCell ref="K14:K15"/>
    <mergeCell ref="L14:L15"/>
    <mergeCell ref="V14:V15"/>
    <mergeCell ref="W14:W15"/>
    <mergeCell ref="X14:X15"/>
    <mergeCell ref="A16:AH16"/>
    <mergeCell ref="A20:AE20"/>
    <mergeCell ref="A23:M23"/>
    <mergeCell ref="AD14:AD15"/>
    <mergeCell ref="AE14:AE15"/>
    <mergeCell ref="AF14:AF15"/>
    <mergeCell ref="AG14:AG15"/>
    <mergeCell ref="AH14:AH15"/>
    <mergeCell ref="Y14:Y15"/>
    <mergeCell ref="Z14:Z15"/>
    <mergeCell ref="AA14:AA15"/>
    <mergeCell ref="AB14:AB15"/>
    <mergeCell ref="AC14:AC15"/>
  </mergeCells>
  <printOptions horizontalCentered="1"/>
  <pageMargins left="0.196527777777778" right="0.196527777777778" top="0.39374999999999999" bottom="0.39374999999999999" header="0.511811023622047" footer="0.511811023622047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Wykaz PPE</vt:lpstr>
      <vt:lpstr>'Wykaz PPE'!Obszar_wydruku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Justyna</dc:creator>
  <dc:description/>
  <cp:lastModifiedBy>Robert Doniec</cp:lastModifiedBy>
  <cp:revision>5</cp:revision>
  <cp:lastPrinted>2023-09-27T09:57:38Z</cp:lastPrinted>
  <dcterms:created xsi:type="dcterms:W3CDTF">2012-01-22T12:30:35Z</dcterms:created>
  <dcterms:modified xsi:type="dcterms:W3CDTF">2025-11-28T17:55:21Z</dcterms:modified>
  <dc:language>pl-PL</dc:language>
</cp:coreProperties>
</file>